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退職金シミュレーター" state="visible" r:id="rId5"/>
  </sheets>
  <calcPr calcId="171027"/>
</workbook>
</file>

<file path=xl/sharedStrings.xml><?xml version="1.0" encoding="utf-8"?>
<sst xmlns="http://schemas.openxmlformats.org/spreadsheetml/2006/main" count="70" uniqueCount="64">
  <si>
    <t>退職金計算シミュレーター</t>
  </si>
  <si>
    <t>無料・登録不要でお使いいただけます（keisan-navi.jp 配布）。</t>
  </si>
  <si>
    <t/>
  </si>
  <si>
    <t>■ シート構成</t>
  </si>
  <si>
    <t>・「使い方」……… このシート</t>
  </si>
  <si>
    <t>・「退職金シミュレーター」……… 基本給連動型／ポイント制／別テーブル方式の3方式に対応した退職金・税額計算シート</t>
  </si>
  <si>
    <t>■ 使い方</t>
  </si>
  <si>
    <t>1. 「退職金シミュレーター」シートの B4 セルで計算方式（基本給連動型／ポイント制／別テーブル方式）を選択します</t>
  </si>
  <si>
    <t>2. 選んだ方式に対応する入力欄（黄色のセル）に数値を入力します</t>
  </si>
  <si>
    <t>3. 「計算結果」欄に退職金概算額・税額・手取り額が自動表示されます</t>
  </si>
  <si>
    <t>4. 詳細な内訳（支給月数・退職事由係数・控除額など）は「内部計算の内訳」欄で確認できます</t>
  </si>
  <si>
    <t>■ 計算根拠（すべて公的機関の一次情報に基づく）</t>
  </si>
  <si>
    <t>・退職所得控除: 勤続20年以下は40万円×勤続年数（最低80万円）、20年超は800万円+70万円×(勤続年数-20年)</t>
  </si>
  <si>
    <t xml:space="preserve">　出典: 国税庁 No.1420 https://www.nta.go.jp/taxes/shiraberu/taxanswer/shotoku/1420.htm</t>
  </si>
  <si>
    <t>・所得税（分離課税・速算表）: 国税庁 No.2732 https://www.nta.go.jp/taxes/shiraberu/taxanswer/gensen/2732.htm</t>
  </si>
  <si>
    <t>・役員等で勤続5年以下は1/2課税が適用されない: 国税庁 No.2725 https://www.nta.go.jp/taxes/shiraberu/taxanswer/shotoku/2725.htm</t>
  </si>
  <si>
    <t>・支給月数テーブル・別テーブル方式の目安額: 厚生労働省「就労条件総合調査」を基にした一般的な目安値です。実際の支給率は勤務先の就業規則をご確認ください。</t>
  </si>
  <si>
    <t>■ 注意事項</t>
  </si>
  <si>
    <t>・本シートは概算計算用です。実際の金額は勤務先の退職金規程・源泉徴収票でご確認ください。</t>
  </si>
  <si>
    <t>・住民税は前年所得を基準に別途計算される場合があります。ここでは退職所得に対する10%相当で概算しています。</t>
  </si>
  <si>
    <t>最終更新日: 2026-09-04</t>
  </si>
  <si>
    <t>提供元: 計算ナビ（https://keisan-navi.jp/rodo/taishokukin/excel/）</t>
  </si>
  <si>
    <t>退職金計算シミュレーター（基本給連動型／ポイント制／別テーブル方式）</t>
  </si>
  <si>
    <t>① 計算方式を選択してください</t>
  </si>
  <si>
    <t>計算方式</t>
  </si>
  <si>
    <t>基本給連動型</t>
  </si>
  <si>
    <t>② 基本給連動型を選んだ場合の入力</t>
  </si>
  <si>
    <t>退職時の基本給（万円）</t>
  </si>
  <si>
    <t>勤続年数（年）</t>
  </si>
  <si>
    <t>退職事由</t>
  </si>
  <si>
    <t>自己都合退職(10-19年)</t>
  </si>
  <si>
    <t>③ ポイント制を選んだ場合の入力</t>
  </si>
  <si>
    <t>累計退職金ポイント（pt）</t>
  </si>
  <si>
    <t>ポイント単価（円）</t>
  </si>
  <si>
    <t>勤続年数（税額計算用・年）</t>
  </si>
  <si>
    <t>④ 別テーブル方式を選んだ場合の入力</t>
  </si>
  <si>
    <t>職位グレード</t>
  </si>
  <si>
    <t>一般社員</t>
  </si>
  <si>
    <t>⑤ 共通オプション</t>
  </si>
  <si>
    <t>役員等で勤続5年以下（1/2課税なし）</t>
  </si>
  <si>
    <t>いいえ</t>
  </si>
  <si>
    <t>国税庁No.2725: 役員等の勤続年数が5年以下の場合は1/2課税が適用されません</t>
  </si>
  <si>
    <t>計算結果</t>
  </si>
  <si>
    <t>選択した方式</t>
  </si>
  <si>
    <t>退職金概算額</t>
  </si>
  <si>
    <t>退職所得控除額</t>
  </si>
  <si>
    <t>課税退職所得（1/2課税後）</t>
  </si>
  <si>
    <t>概算税額（所得税＋住民税）</t>
  </si>
  <si>
    <t>税引き後 手取り概算</t>
  </si>
  <si>
    <t>内部計算の内訳（詳細を確認したい場合）</t>
  </si>
  <si>
    <t>使用する勤続年数（選択方式に対応）</t>
  </si>
  <si>
    <t>基本給連動型: 支給月数（厚労省統計に基づく目安）</t>
  </si>
  <si>
    <t>出典: 厚生労働省「就労条件総合調査」に基づく一般的な目安値</t>
  </si>
  <si>
    <t>基本給連動型: 退職事由係数</t>
  </si>
  <si>
    <t>基本給連動型: 計算額</t>
  </si>
  <si>
    <t>退職金概算額（選択方式で採用する額）</t>
  </si>
  <si>
    <t>ポイント制: 計算額（累計pt×単価）</t>
  </si>
  <si>
    <t>退職所得控除額（国税庁No.1420）</t>
  </si>
  <si>
    <t>別テーブル方式: 計算額（基準額×グレード係数）</t>
  </si>
  <si>
    <t>課税退職所得（1/2課税後・国税庁No.2725考慮）</t>
  </si>
  <si>
    <t>所得税（分離課税・速算表・国税庁No.2732）</t>
  </si>
  <si>
    <t>国税庁 No.2732 速算表（7段階・45%区分まで対応）</t>
  </si>
  <si>
    <t>所得税額（復興特別所得税2.1%込み）</t>
  </si>
  <si>
    <t>概算税額（所得税＋住民税10%）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</si>
</sst>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&quot;円&quot;"/>
    <numFmt numFmtId="166" formatCode="0&quot;年&quot;"/>
    <numFmt numFmtId="167" formatCode="0.0&quot;ヶ月分&quot;"/>
  </numFmts>
  <fonts count="10" x14ac:knownFonts="1">
    <font>
      <color theme="1"/>
      <family val="2"/>
      <scheme val="minor"/>
      <sz val="11"/>
      <name val="Calibri"/>
    </font>
    <font>
      <b/>
      <color rgb="FF111827"/>
      <sz val="16"/>
    </font>
    <font>
      <b/>
    </font>
    <font>
      <b/>
      <color rgb="FF111827"/>
      <sz val="13"/>
    </font>
    <font>
      <color rgb="FF334155"/>
    </font>
    <font>
      <b/>
      <color rgb="FF1D4ED8"/>
    </font>
    <font>
      <i/>
      <color rgb="FF64748B"/>
      <sz val="9"/>
    </font>
    <font>
      <b/>
      <sz val="12"/>
    </font>
    <font>
      <color rgb="FF1E293B"/>
      <sz val="11"/>
    </font>
    <font>
      <b/>
      <color rgb="FF166534"/>
      <sz val="13"/>
    </font>
  </fonts>
  <fills count="4">
    <fill>
      <patternFill patternType="none"/>
    </fill>
    <fill>
      <patternFill patternType="gray125"/>
    </fill>
    <fill>
      <patternFill patternType="solid">
        <fgColor rgb="FFFFF3C4"/>
      </patternFill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7" fillId="3" borderId="0" xfId="0" applyFont="1" applyFill="1"/>
    <xf numFmtId="0" fontId="8" fillId="3" borderId="1" xfId="0" applyFon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horizontal="right" vertical="center"/>
    </xf>
    <xf numFmtId="166" fontId="8" fillId="3" borderId="1" xfId="0" applyNumberFormat="1" applyFont="1" applyFill="1" applyBorder="1" applyAlignment="1">
      <alignment horizontal="right" vertical="center"/>
    </xf>
    <xf numFmtId="167" fontId="8" fillId="3" borderId="1" xfId="0" applyNumberFormat="1" applyFont="1" applyFill="1" applyBorder="1" applyAlignment="1">
      <alignment horizontal="right" vertical="center"/>
    </xf>
    <xf numFmtId="0" fontId="6" fillId="0" borderId="0" xfId="0" applyFont="1"/>
    <xf numFmtId="2" fontId="8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7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4" customWidth="1"/>
    <col min="2" max="2" width="92" customWidth="1"/>
  </cols>
  <sheetData>
    <row r="1" spans="2:2" s="1" customFormat="1" x14ac:dyDescent="0.25">
      <c r="B1" s="1" t="s">
        <v>0</v>
      </c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3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2</v>
      </c>
    </row>
    <row r="9" spans="2:2" x14ac:dyDescent="0.25">
      <c r="B9" s="3" t="s">
        <v>6</v>
      </c>
    </row>
    <row r="10" spans="2:2" x14ac:dyDescent="0.25">
      <c r="B10" s="2" t="s">
        <v>7</v>
      </c>
    </row>
    <row r="11" spans="2:2" x14ac:dyDescent="0.25">
      <c r="B11" s="2" t="s">
        <v>8</v>
      </c>
    </row>
    <row r="12" spans="2:2" x14ac:dyDescent="0.25">
      <c r="B12" s="2" t="s">
        <v>9</v>
      </c>
    </row>
    <row r="13" spans="2:2" x14ac:dyDescent="0.25">
      <c r="B13" s="2" t="s">
        <v>10</v>
      </c>
    </row>
    <row r="14" spans="2:2" x14ac:dyDescent="0.25">
      <c r="B14" s="2" t="s">
        <v>2</v>
      </c>
    </row>
    <row r="15" spans="2:2" x14ac:dyDescent="0.25">
      <c r="B15" s="3" t="s">
        <v>11</v>
      </c>
    </row>
    <row r="16" spans="2:2" x14ac:dyDescent="0.25">
      <c r="B16" s="2" t="s">
        <v>12</v>
      </c>
    </row>
    <row r="17" spans="2:2" x14ac:dyDescent="0.25">
      <c r="B17" s="2" t="s">
        <v>13</v>
      </c>
    </row>
    <row r="18" spans="2:2" x14ac:dyDescent="0.25">
      <c r="B18" s="2" t="s">
        <v>14</v>
      </c>
    </row>
    <row r="19" spans="2:2" x14ac:dyDescent="0.25">
      <c r="B19" s="2" t="s">
        <v>15</v>
      </c>
    </row>
    <row r="20" spans="2:2" x14ac:dyDescent="0.25">
      <c r="B20" s="2" t="s">
        <v>16</v>
      </c>
    </row>
    <row r="21" spans="2:2" x14ac:dyDescent="0.25">
      <c r="B21" s="2" t="s">
        <v>2</v>
      </c>
    </row>
    <row r="22" spans="2:2" x14ac:dyDescent="0.25">
      <c r="B22" s="3" t="s">
        <v>17</v>
      </c>
    </row>
    <row r="23" spans="2:2" x14ac:dyDescent="0.25">
      <c r="B23" s="2" t="s">
        <v>18</v>
      </c>
    </row>
    <row r="24" spans="2:2" x14ac:dyDescent="0.25">
      <c r="B24" s="2" t="s">
        <v>19</v>
      </c>
    </row>
    <row r="25" spans="2:2" x14ac:dyDescent="0.25">
      <c r="B25" s="2" t="s">
        <v>2</v>
      </c>
    </row>
    <row r="26" spans="2:2" x14ac:dyDescent="0.25">
      <c r="B26" s="2" t="s">
        <v>20</v>
      </c>
    </row>
    <row r="27" spans="2:2" x14ac:dyDescent="0.25">
      <c r="B27" s="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32" customWidth="1"/>
    <col min="2" max="2" width="18" customWidth="1"/>
    <col min="3" max="3" width="42" customWidth="1"/>
  </cols>
  <sheetData>
    <row r="1" spans="1:1" s="4" customFormat="1" x14ac:dyDescent="0.25">
      <c r="A1" s="4" t="s">
        <v>22</v>
      </c>
    </row>
    <row r="3" spans="1:1" x14ac:dyDescent="0.25">
      <c r="A3" s="5" t="s">
        <v>23</v>
      </c>
    </row>
    <row r="4" spans="1:2" x14ac:dyDescent="0.25">
      <c r="A4" s="6" t="s">
        <v>24</v>
      </c>
      <c r="B4" s="7" t="s">
        <v>25</v>
      </c>
    </row>
    <row r="6" spans="1:1" x14ac:dyDescent="0.25">
      <c r="A6" s="5" t="s">
        <v>26</v>
      </c>
    </row>
    <row r="7" spans="1:2" x14ac:dyDescent="0.25">
      <c r="A7" s="6" t="s">
        <v>27</v>
      </c>
      <c r="B7" s="8">
        <v>30</v>
      </c>
    </row>
    <row r="8" spans="1:2" x14ac:dyDescent="0.25">
      <c r="A8" s="6" t="s">
        <v>28</v>
      </c>
      <c r="B8" s="9">
        <v>20</v>
      </c>
    </row>
    <row r="9" spans="1:2" x14ac:dyDescent="0.25">
      <c r="A9" s="6" t="s">
        <v>29</v>
      </c>
      <c r="B9" s="7" t="s">
        <v>30</v>
      </c>
    </row>
    <row r="11" spans="1:1" x14ac:dyDescent="0.25">
      <c r="A11" s="5" t="s">
        <v>31</v>
      </c>
    </row>
    <row r="12" spans="1:2" x14ac:dyDescent="0.25">
      <c r="A12" s="6" t="s">
        <v>32</v>
      </c>
      <c r="B12" s="10">
        <v>500</v>
      </c>
    </row>
    <row r="13" spans="1:2" x14ac:dyDescent="0.25">
      <c r="A13" s="6" t="s">
        <v>33</v>
      </c>
      <c r="B13" s="11">
        <v>10000</v>
      </c>
    </row>
    <row r="14" spans="1:2" x14ac:dyDescent="0.25">
      <c r="A14" s="6" t="s">
        <v>34</v>
      </c>
      <c r="B14" s="9">
        <v>20</v>
      </c>
    </row>
    <row r="16" spans="1:1" x14ac:dyDescent="0.25">
      <c r="A16" s="5" t="s">
        <v>35</v>
      </c>
    </row>
    <row r="17" spans="1:2" x14ac:dyDescent="0.25">
      <c r="A17" s="6" t="s">
        <v>28</v>
      </c>
      <c r="B17" s="9">
        <v>20</v>
      </c>
    </row>
    <row r="18" spans="1:2" x14ac:dyDescent="0.25">
      <c r="A18" s="6" t="s">
        <v>36</v>
      </c>
      <c r="B18" s="7" t="s">
        <v>37</v>
      </c>
    </row>
    <row r="20" spans="1:1" x14ac:dyDescent="0.25">
      <c r="A20" s="5" t="s">
        <v>38</v>
      </c>
    </row>
    <row r="21" spans="1:3" x14ac:dyDescent="0.25">
      <c r="A21" s="6" t="s">
        <v>39</v>
      </c>
      <c r="B21" s="7" t="s">
        <v>40</v>
      </c>
      <c r="C21" s="12" t="s">
        <v>41</v>
      </c>
    </row>
    <row r="23" spans="1:2" s="13" customFormat="1" x14ac:dyDescent="0.25">
      <c r="A23" s="14" t="s">
        <v>42</v>
      </c>
      <c r="B23" s="14"/>
    </row>
    <row r="24" spans="1:2" x14ac:dyDescent="0.25">
      <c r="A24" s="6" t="s">
        <v>43</v>
      </c>
      <c r="B24" s="15">
        <f>B4</f>
      </c>
    </row>
    <row r="25" spans="1:2" x14ac:dyDescent="0.25">
      <c r="A25" s="6" t="s">
        <v>44</v>
      </c>
      <c r="B25" s="16">
        <f>B36</f>
      </c>
    </row>
    <row r="26" spans="1:2" x14ac:dyDescent="0.25">
      <c r="A26" s="6" t="s">
        <v>45</v>
      </c>
      <c r="B26" s="17">
        <f>B38</f>
      </c>
    </row>
    <row r="27" spans="1:2" x14ac:dyDescent="0.25">
      <c r="A27" s="6" t="s">
        <v>46</v>
      </c>
      <c r="B27" s="17">
        <f>B40</f>
      </c>
    </row>
    <row r="28" spans="1:2" x14ac:dyDescent="0.25">
      <c r="A28" s="6" t="s">
        <v>47</v>
      </c>
      <c r="B28" s="17">
        <f>B43</f>
      </c>
    </row>
    <row r="29" spans="1:2" x14ac:dyDescent="0.25">
      <c r="A29" s="6" t="s">
        <v>48</v>
      </c>
      <c r="B29" s="16">
        <f>B25-B28</f>
      </c>
    </row>
    <row r="31" spans="1:1" x14ac:dyDescent="0.25">
      <c r="A31" s="5" t="s">
        <v>49</v>
      </c>
    </row>
    <row r="32" spans="1:2" x14ac:dyDescent="0.25">
      <c r="A32" s="6" t="s">
        <v>50</v>
      </c>
      <c r="B32" s="18">
        <f>IF(B4="基本給連動型",B8,IF(B4="ポイント制",B14,B17))</f>
      </c>
    </row>
    <row r="33" spans="1:3" x14ac:dyDescent="0.25">
      <c r="A33" s="6" t="s">
        <v>51</v>
      </c>
      <c r="B33" s="19">
        <f>IF(B8&lt;=3,3,IF(B8&lt;=5,5.5,IF(B8&lt;=10,14,IF(B8&lt;=15,23,IF(B8&lt;=20,34,IF(B8&lt;=25,44,50))))))</f>
      </c>
      <c r="C33" s="20" t="s">
        <v>52</v>
      </c>
    </row>
    <row r="34" spans="1:2" x14ac:dyDescent="0.25">
      <c r="A34" s="6" t="s">
        <v>53</v>
      </c>
      <c r="B34" s="21">
        <f>IF(B9="定年退職",1,IF(B9="会社都合退職",0.9,IF(B9="自己都合退職(10-19年)",0.7,IF(B9="自己都合退職(5-9年)",0.6,0.5))))</f>
      </c>
    </row>
    <row r="35" spans="1:2" x14ac:dyDescent="0.25">
      <c r="A35" s="6" t="s">
        <v>54</v>
      </c>
      <c r="B35" s="17">
        <f>B7*10000*B33*B34</f>
      </c>
    </row>
    <row r="36" spans="1:2" x14ac:dyDescent="0.25">
      <c r="A36" s="6" t="s">
        <v>55</v>
      </c>
      <c r="B36" s="16">
        <f>IF(B4="基本給連動型",B35,IF(B4="ポイント制",B37,B39))</f>
      </c>
    </row>
    <row r="37" spans="1:2" x14ac:dyDescent="0.25">
      <c r="A37" s="6" t="s">
        <v>56</v>
      </c>
      <c r="B37" s="17">
        <f>B12*B13</f>
      </c>
    </row>
    <row r="38" spans="1:2" x14ac:dyDescent="0.25">
      <c r="A38" s="6" t="s">
        <v>57</v>
      </c>
      <c r="B38" s="17">
        <f>IF(B32&lt;=20,MAX(400000*B32,800000),8000000+700000*(B32-20))</f>
      </c>
    </row>
    <row r="39" spans="1:3" x14ac:dyDescent="0.25">
      <c r="A39" s="6" t="s">
        <v>58</v>
      </c>
      <c r="B39" s="17">
        <f>(IF(B17&lt;=3,600000,IF(B17&lt;=5,1100000,IF(B17&lt;=10,2800000,IF(B17&lt;=15,4600000,IF(B17&lt;=20,6800000,IF(B17&lt;=25,8800000,10000000)))))))*(IF(B18="一般社員",1,IF(B18="主任・リーダー",1.2,IF(B18="課長・係長",1.5,IF(B18="部長・次長",2,2.5)))))</f>
      </c>
      <c r="C39" s="20" t="s">
        <v>52</v>
      </c>
    </row>
    <row r="40" spans="1:2" x14ac:dyDescent="0.25">
      <c r="A40" s="6" t="s">
        <v>59</v>
      </c>
      <c r="B40" s="17">
        <f>MAX(0,ROUNDDOWN((B36-B38)*IF(B21="はい",1,0.5),0))</f>
      </c>
    </row>
    <row r="41" spans="1:3" x14ac:dyDescent="0.25">
      <c r="A41" s="6" t="s">
        <v>60</v>
      </c>
      <c r="B41" s="17">
        <f>ROUNDDOWN(IF(B40&lt;=1950000,B40*0.05,IF(B40&lt;=3300000,B40*0.1-97500,IF(B40&lt;=6950000,B40*0.2-427500,IF(B40&lt;=9000000,B40*0.23-636000,IF(B40&lt;=18000000,B40*0.33-1536000,IF(B40&lt;=40000000,B40*0.4-2796000,B40*0.45-4796000)))))),0)</f>
      </c>
      <c r="C41" s="20" t="s">
        <v>61</v>
      </c>
    </row>
    <row r="42" spans="1:2" x14ac:dyDescent="0.25">
      <c r="A42" s="6" t="s">
        <v>62</v>
      </c>
      <c r="B42" s="17">
        <f>ROUND(B41*1.021,0)</f>
      </c>
    </row>
    <row r="43" spans="1:2" x14ac:dyDescent="0.25">
      <c r="A43" s="6" t="s">
        <v>63</v>
      </c>
      <c r="B43" s="17">
        <f>B42+ROUND(B40*0.1,0)</f>
      </c>
    </row>
  </sheetData>
  <dataValidations count="4">
    <dataValidation type="list" showErrorMessage="1" errorTitle="入力エラー" error="次のいずれかを選択してください: 一般社員 / 主任・リーダー / 課長・係長 / 部長・次長 / 役員クラス" sqref="B18">
      <formula1>"一般社員,主任・リーダー,課長・係長,部長・次長,役員クラス"</formula1>
    </dataValidation>
    <dataValidation type="list" showErrorMessage="1" errorTitle="入力エラー" error="次のいずれかを選択してください: いいえ / はい" sqref="B21">
      <formula1>"いいえ,はい"</formula1>
    </dataValidation>
    <dataValidation type="list" showErrorMessage="1" errorTitle="入力エラー" error="次のいずれかを選択してください: 基本給連動型 / ポイント制 / 別テーブル方式" sqref="B4">
      <formula1>"基本給連動型,ポイント制,別テーブル方式"</formula1>
    </dataValidation>
    <dataValidation type="list" showErrorMessage="1" errorTitle="入力エラー" error="次のいずれかを選択してください: 定年退職 / 会社都合退職 / 自己都合退職(10-19年) / 自己都合退職(5-9年) / 自己都合退職(3-4年)" sqref="B9">
      <formula1>"定年退職,会社都合退職,自己都合退職(10-19年),自己都合退職(5-9年),自己都合退職(3-4年)"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使い方</vt:lpstr>
      <vt:lpstr>退職金シミュレーター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計算ナビ（keisan-navi.jp）</dc:creator>
  <dc:title/>
  <dc:subject/>
  <dc:description/>
  <cp:keywords/>
  <cp:category/>
  <cp:lastModifiedBy>Unknown</cp:lastModifiedBy>
  <dcterms:created xsi:type="dcterms:W3CDTF">2026-09-04T00:00:00Z</dcterms:created>
  <dcterms:modified xsi:type="dcterms:W3CDTF">2026-09-04T00:00:00Z</dcterms:modified>
</cp:coreProperties>
</file>